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onoprogramma" state="visible" r:id="rId4"/>
  </sheets>
  <definedNames>
    <definedName name="_xlnm.Print_Area" localSheetId="0">'Cronoprogramma'!$A1:$T93</definedName>
  </definedNames>
  <calcPr calcId="171027"/>
</workbook>
</file>

<file path=xl/sharedStrings.xml><?xml version="1.0" encoding="utf-8"?>
<sst xmlns="http://schemas.openxmlformats.org/spreadsheetml/2006/main" count="94" uniqueCount="93">
  <si>
    <t>Cronoprogramma lavori (Gantt)</t>
  </si>
  <si>
    <t>Cronoprogramma su 12 settimane: una riga per fase o lavorazione, inizio, fine e dipendenza. Excel calcola i giorni lavorativi (festivi dedotti) e segna le settimane interessate.</t>
  </si>
  <si>
    <t>Impresa</t>
  </si>
  <si>
    <t>Cantiere / opera</t>
  </si>
  <si>
    <t>Committente / direzione lavori</t>
  </si>
  <si>
    <t>N. commessa</t>
  </si>
  <si>
    <t>Redatto da</t>
  </si>
  <si>
    <t>Versione / data di aggiornamento</t>
  </si>
  <si>
    <t>Avvio del cronoprogramma</t>
  </si>
  <si>
    <t>Lunedì della settimana S1 (data)</t>
  </si>
  <si>
    <t>Comune / cantone del cantiere</t>
  </si>
  <si>
    <t>Orario giornaliero (h)</t>
  </si>
  <si>
    <t>Festivi e chiusure (Ticino 2027 precompilato)</t>
  </si>
  <si>
    <t>Data</t>
  </si>
  <si>
    <t>Festivo / chiusura (ferie edili, ponti)</t>
  </si>
  <si>
    <t>Capodanno (ve 1.1.2027)</t>
  </si>
  <si>
    <t>Epifania (me 6.1.2027)</t>
  </si>
  <si>
    <t>San Giuseppe (ve 19.3.2027)</t>
  </si>
  <si>
    <t>Lunedì di Pasqua (lu 29.3.2027)</t>
  </si>
  <si>
    <t>Ascensione (gi 6.5.2027)</t>
  </si>
  <si>
    <t>Lunedì di Pentecoste (lu 17.5.2027)</t>
  </si>
  <si>
    <t>Corpus Domini (gi 27.5.2027)</t>
  </si>
  <si>
    <t>Santi Pietro e Paolo (ma 29.6.2027)</t>
  </si>
  <si>
    <t>Ognissanti (lu 1.11.2027)</t>
  </si>
  <si>
    <t>Immacolata (me 8.12.2027)</t>
  </si>
  <si>
    <t>Istruzioni: inserite il lunedì della settimana S1, poi inizio e fine di ogni fase (date). Excel calcola i giorni lavorativi da lunedì a venerdì, deduce le date della tabella dei festivi e segna ogni settimana interessata con un quadratino pieno (in PDF e Word: annerite le caselle a mano). «Prec.» (fase precedente): numero della fase che deve essere conclusa prima; «%»: avanzamento. Per cantieri fuori Ticino o per un altro anno sostituite i festivi con quelli del luogo del cantiere.</t>
  </si>
  <si>
    <t>Cronoprogramma</t>
  </si>
  <si>
    <t>N.</t>
  </si>
  <si>
    <t>Fase / lavorazione</t>
  </si>
  <si>
    <t>Impresa / squadra</t>
  </si>
  <si>
    <t>Inizio</t>
  </si>
  <si>
    <t>Fine</t>
  </si>
  <si>
    <t>Giorni</t>
  </si>
  <si>
    <t>Prec.</t>
  </si>
  <si>
    <t>%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</si>
  <si>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</si>
  <si>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</si>
  <si>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</si>
  <si>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</si>
  <si>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</si>
  <si>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</si>
  <si>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</si>
  <si>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</si>
  <si>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</si>
  <si>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</si>
  <si>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</si>
  <si>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</si>
  <si>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Impianto di cantiere</t>
  </si>
  <si>
    <t>Demolizioni, sgomberi</t>
  </si>
  <si>
    <t>Scavi</t>
  </si>
  <si>
    <t>Fondazioni, platea</t>
  </si>
  <si>
    <t>Murature, cemento armato</t>
  </si>
  <si>
    <t>Tetto, lattoniere</t>
  </si>
  <si>
    <t>Serramenti (edificio chiuso)</t>
  </si>
  <si>
    <t>Impianto elettrico – 1ª fase</t>
  </si>
  <si>
    <t>Impianto sanitario – 1ª fase (condotte)</t>
  </si>
  <si>
    <t>Riscaldamento, ventilazione</t>
  </si>
  <si>
    <t>Sottofondi (+ tempo di asciugatura)</t>
  </si>
  <si>
    <t>Intonaci, pareti divisorie</t>
  </si>
  <si>
    <t>Opere da falegname</t>
  </si>
  <si>
    <t>Piastrelle, rivestimenti</t>
  </si>
  <si>
    <t>Tinteggi</t>
  </si>
  <si>
    <t>Pavimenti</t>
  </si>
  <si>
    <t>Impianti – 2ª fase (finiture)</t>
  </si>
  <si>
    <t>Pulizia finale</t>
  </si>
  <si>
    <t>Collaudo e consegna dell’opera</t>
  </si>
  <si>
    <t>Eliminazione dei difetti</t>
  </si>
  <si>
    <t>Scadenze principali (milestone)</t>
  </si>
  <si>
    <t>Scadenza</t>
  </si>
  <si>
    <t>Data prevista</t>
  </si>
  <si>
    <t>Data effettiva</t>
  </si>
  <si>
    <t>Scarto (giorni lav.)</t>
  </si>
  <si>
    <t>Responsabile</t>
  </si>
  <si>
    <t>Inizio lavori</t>
  </si>
  <si>
    <t>Edificio chiuso (tetto e serramenti)</t>
  </si>
  <si>
    <t>Fine opere strutturali</t>
  </si>
  <si>
    <t>Collaudo / consegna dell’opera</t>
  </si>
  <si>
    <t>Messa in esercizio, consegna chiavi</t>
  </si>
  <si>
    <t>Prima di inviare il cronoprogramma</t>
  </si>
  <si>
    <t>☐  Termini del contratto d’appalto e date del committente riportati come scadenze</t>
  </si>
  <si>
    <t>☐  Festivi del luogo del cantiere e ferie edili inseriti</t>
  </si>
  <si>
    <t>☐  Tempi di asciugatura, consegne di materiale e autorizzazioni considerati</t>
  </si>
  <si>
    <t>☐  Ogni fase ha un responsabile (impresa o squadra) e una dipendenza chiara</t>
  </si>
  <si>
    <t>☐  Riserva per intemperie prevista sui lavori all’esterno</t>
  </si>
  <si>
    <t>☐  Versione e data indicate, cronoprogramma inviato a tutte le imprese coinvolte</t>
  </si>
  <si>
    <t>Note, ipotesi, modifiche</t>
  </si>
  <si>
    <t>Il cronoprogramma è uno strumento di coordinamento. I termini vincolanti sono quelli del contratto d’appalto e delle sue aggiunte.</t>
  </si>
  <si>
    <t>Redatto da (impresa)</t>
  </si>
  <si>
    <t>Presa visione (direzione lavori)</t>
  </si>
  <si>
    <t>Data, firma</t>
  </si>
  <si>
    <t>Giorni lavorativi = da lunedì a venerdì (funzione NETWORKDAYS / GIORNI.LAVORATIVI.TOT), meno le date inserite come festivi. I festivi precompilati sono quelli legali ticinesi che nel 2027 cadono in un giorno feriale; fa stato il luogo del cantiere.</t>
  </si>
  <si>
    <t>Durata massima settimanale per edilizia e artigianato: 50 ore (art. 9 LL). Il cronoprogramma non sostituisce il piano delle squadre né la registrazione del tempo di lavoro (art. 46 LL, art. 73 OLL 1).</t>
  </si>
  <si>
    <t>Modello di baunex.ch – in digitale nell'app Baunex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</si>
</sst>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##"/>
  </numFmts>
  <fonts count="10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color rgb="FF64748B"/>
      <sz val="9"/>
      <name val="Arial"/>
    </font>
    <font>
      <b/>
      <sz val="11"/>
      <name val="Arial"/>
    </font>
    <font>
      <b/>
      <sz val="9"/>
      <name val="Arial"/>
    </font>
    <font>
      <sz val="9"/>
      <name val="Arial"/>
    </font>
    <font>
      <sz val="10"/>
      <name val="Arial"/>
    </font>
    <font>
      <color rgb="FF64748B"/>
      <sz val="8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164" fontId="6" fillId="0" borderId="2" xfId="0" applyNumberFormat="1" applyFont="1" applyBorder="1"/>
    <xf numFmtId="0" fontId="6" fillId="0" borderId="2" xfId="0" applyFont="1" applyBorder="1"/>
    <xf numFmtId="165" fontId="6" fillId="0" borderId="2" xfId="0" applyNumberFormat="1" applyFont="1" applyBorder="1"/>
    <xf numFmtId="0" fontId="3" fillId="0" borderId="0" xfId="0" applyFont="1" applyAlignment="1">
      <alignment vertical="top" wrapText="1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19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0" customWidth="1"/>
    <col min="3" max="3" width="18" customWidth="1"/>
    <col min="4" max="4" width="14" customWidth="1"/>
    <col min="5" max="5" width="18" customWidth="1"/>
    <col min="6" max="20" width="14" customWidth="1"/>
  </cols>
  <sheetData>
    <row r="1" ht="24" customHeight="1" spans="1:1" x14ac:dyDescent="0.25">
      <c r="A1" s="1" t="s">
        <v>0</v>
      </c>
    </row>
    <row r="2" ht="28" customHeight="1" spans="1:2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4" ht="20" customHeight="1" spans="1:20" x14ac:dyDescent="0.25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20" customHeight="1" spans="1:20" x14ac:dyDescent="0.25">
      <c r="A5" s="3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0" customHeight="1" spans="1:20" x14ac:dyDescent="0.2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0" customHeight="1" spans="1:20" x14ac:dyDescent="0.25">
      <c r="A7" s="3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ht="20" customHeight="1" spans="1:20" x14ac:dyDescent="0.25">
      <c r="A8" s="3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ht="20" customHeight="1" spans="1:20" x14ac:dyDescent="0.25">
      <c r="A9" s="3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1" spans="1:1" x14ac:dyDescent="0.25">
      <c r="A11" s="5" t="s">
        <v>8</v>
      </c>
    </row>
    <row r="12" spans="1:3" x14ac:dyDescent="0.25">
      <c r="A12" s="6" t="s">
        <v>9</v>
      </c>
      <c r="B12" s="6" t="s">
        <v>10</v>
      </c>
      <c r="C12" s="6" t="s">
        <v>11</v>
      </c>
    </row>
    <row r="13" ht="18" customHeight="1" spans="1:3" x14ac:dyDescent="0.25">
      <c r="A13" s="7"/>
      <c r="B13" s="8"/>
      <c r="C13" s="9"/>
    </row>
    <row r="15" spans="1:1" x14ac:dyDescent="0.25">
      <c r="A15" s="5" t="s">
        <v>12</v>
      </c>
    </row>
    <row r="16" spans="1:2" x14ac:dyDescent="0.25">
      <c r="A16" s="6" t="s">
        <v>13</v>
      </c>
      <c r="B16" s="6" t="s">
        <v>14</v>
      </c>
    </row>
    <row r="17" ht="18" customHeight="1" spans="1:2" x14ac:dyDescent="0.25">
      <c r="A17" s="7">
        <f>DATE(2027,1,1)</f>
      </c>
      <c r="B17" s="8" t="s">
        <v>15</v>
      </c>
    </row>
    <row r="18" ht="18" customHeight="1" spans="1:2" x14ac:dyDescent="0.25">
      <c r="A18" s="7">
        <f>DATE(2027,1,6)</f>
      </c>
      <c r="B18" s="8" t="s">
        <v>16</v>
      </c>
    </row>
    <row r="19" ht="18" customHeight="1" spans="1:2" x14ac:dyDescent="0.25">
      <c r="A19" s="7">
        <f>DATE(2027,3,19)</f>
      </c>
      <c r="B19" s="8" t="s">
        <v>17</v>
      </c>
    </row>
    <row r="20" ht="18" customHeight="1" spans="1:2" x14ac:dyDescent="0.25">
      <c r="A20" s="7">
        <f>DATE(2027,3,29)</f>
      </c>
      <c r="B20" s="8" t="s">
        <v>18</v>
      </c>
    </row>
    <row r="21" ht="18" customHeight="1" spans="1:2" x14ac:dyDescent="0.25">
      <c r="A21" s="7">
        <f>DATE(2027,5,6)</f>
      </c>
      <c r="B21" s="8" t="s">
        <v>19</v>
      </c>
    </row>
    <row r="22" ht="18" customHeight="1" spans="1:2" x14ac:dyDescent="0.25">
      <c r="A22" s="7">
        <f>DATE(2027,5,17)</f>
      </c>
      <c r="B22" s="8" t="s">
        <v>20</v>
      </c>
    </row>
    <row r="23" ht="18" customHeight="1" spans="1:2" x14ac:dyDescent="0.25">
      <c r="A23" s="7">
        <f>DATE(2027,5,27)</f>
      </c>
      <c r="B23" s="8" t="s">
        <v>21</v>
      </c>
    </row>
    <row r="24" ht="18" customHeight="1" spans="1:2" x14ac:dyDescent="0.25">
      <c r="A24" s="7">
        <f>DATE(2027,6,29)</f>
      </c>
      <c r="B24" s="8" t="s">
        <v>22</v>
      </c>
    </row>
    <row r="25" ht="18" customHeight="1" spans="1:2" x14ac:dyDescent="0.25">
      <c r="A25" s="7">
        <f>DATE(2027,11,1)</f>
      </c>
      <c r="B25" s="8" t="s">
        <v>23</v>
      </c>
    </row>
    <row r="26" ht="18" customHeight="1" spans="1:2" x14ac:dyDescent="0.25">
      <c r="A26" s="7">
        <f>DATE(2027,12,8)</f>
      </c>
      <c r="B26" s="8" t="s">
        <v>24</v>
      </c>
    </row>
    <row r="27" ht="18" customHeight="1" spans="1:2" x14ac:dyDescent="0.25">
      <c r="A27" s="7"/>
      <c r="B27" s="8"/>
    </row>
    <row r="28" ht="18" customHeight="1" spans="1:2" x14ac:dyDescent="0.25">
      <c r="A28" s="7"/>
      <c r="B28" s="8"/>
    </row>
    <row r="29" ht="18" customHeight="1" spans="1:2" x14ac:dyDescent="0.25">
      <c r="A29" s="7"/>
      <c r="B29" s="8"/>
    </row>
    <row r="30" ht="18" customHeight="1" spans="1:2" x14ac:dyDescent="0.25">
      <c r="A30" s="7"/>
      <c r="B30" s="8"/>
    </row>
    <row r="32" ht="65" customHeight="1" spans="1:20" x14ac:dyDescent="0.25">
      <c r="A32" s="10" t="s">
        <v>25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4" spans="1:1" x14ac:dyDescent="0.25">
      <c r="A34" s="5" t="s">
        <v>26</v>
      </c>
    </row>
    <row r="35" spans="1:20" x14ac:dyDescent="0.25">
      <c r="A35" s="6" t="s">
        <v>27</v>
      </c>
      <c r="B35" s="6" t="s">
        <v>28</v>
      </c>
      <c r="C35" s="6" t="s">
        <v>29</v>
      </c>
      <c r="D35" s="6" t="s">
        <v>30</v>
      </c>
      <c r="E35" s="6" t="s">
        <v>31</v>
      </c>
      <c r="F35" s="6" t="s">
        <v>32</v>
      </c>
      <c r="G35" s="6" t="s">
        <v>33</v>
      </c>
      <c r="H35" s="6" t="s">
        <v>34</v>
      </c>
      <c r="I35" s="6" t="s">
        <v>35</v>
      </c>
      <c r="J35" s="6" t="s">
        <v>36</v>
      </c>
      <c r="K35" s="6" t="s">
        <v>37</v>
      </c>
      <c r="L35" s="6" t="s">
        <v>38</v>
      </c>
      <c r="M35" s="6" t="s">
        <v>39</v>
      </c>
      <c r="N35" s="6" t="s">
        <v>40</v>
      </c>
      <c r="O35" s="6" t="s">
        <v>41</v>
      </c>
      <c r="P35" s="6" t="s">
        <v>42</v>
      </c>
      <c r="Q35" s="6" t="s">
        <v>43</v>
      </c>
      <c r="R35" s="6" t="s">
        <v>44</v>
      </c>
      <c r="S35" s="6" t="s">
        <v>45</v>
      </c>
      <c r="T35" s="6" t="s">
        <v>46</v>
      </c>
    </row>
    <row r="36" ht="18" customHeight="1" spans="1:20" x14ac:dyDescent="0.25">
      <c r="A36" s="9">
        <v>1</v>
      </c>
      <c r="B36" s="8" t="s">
        <v>47</v>
      </c>
      <c r="C36" s="8"/>
      <c r="D36" s="7"/>
      <c r="E36" s="7"/>
      <c r="F36" s="9">
        <f>IF(OR(D36="",E36=""),"",NETWORKDAYS(D36,E36,$A$17:$A$30))</f>
      </c>
      <c r="G36" s="8"/>
      <c r="H36" s="9"/>
      <c r="I36" s="8">
        <f>IF(OR($D36="",$E36="",$A$13=""),"",IF(AND($D36&lt;=$A$13+6,$E36&gt;=$A$13+0),"■",""))</f>
      </c>
      <c r="J36" s="8">
        <f>IF(OR($D36="",$E36="",$A$13=""),"",IF(AND($D36&lt;=$A$13+13,$E36&gt;=$A$13+7),"■",""))</f>
      </c>
      <c r="K36" s="8">
        <f>IF(OR($D36="",$E36="",$A$13=""),"",IF(AND($D36&lt;=$A$13+20,$E36&gt;=$A$13+14),"■",""))</f>
      </c>
      <c r="L36" s="8">
        <f>IF(OR($D36="",$E36="",$A$13=""),"",IF(AND($D36&lt;=$A$13+27,$E36&gt;=$A$13+21),"■",""))</f>
      </c>
      <c r="M36" s="8">
        <f>IF(OR($D36="",$E36="",$A$13=""),"",IF(AND($D36&lt;=$A$13+34,$E36&gt;=$A$13+28),"■",""))</f>
      </c>
      <c r="N36" s="8">
        <f>IF(OR($D36="",$E36="",$A$13=""),"",IF(AND($D36&lt;=$A$13+41,$E36&gt;=$A$13+35),"■",""))</f>
      </c>
      <c r="O36" s="8">
        <f>IF(OR($D36="",$E36="",$A$13=""),"",IF(AND($D36&lt;=$A$13+48,$E36&gt;=$A$13+42),"■",""))</f>
      </c>
      <c r="P36" s="8">
        <f>IF(OR($D36="",$E36="",$A$13=""),"",IF(AND($D36&lt;=$A$13+55,$E36&gt;=$A$13+49),"■",""))</f>
      </c>
      <c r="Q36" s="8">
        <f>IF(OR($D36="",$E36="",$A$13=""),"",IF(AND($D36&lt;=$A$13+62,$E36&gt;=$A$13+56),"■",""))</f>
      </c>
      <c r="R36" s="8">
        <f>IF(OR($D36="",$E36="",$A$13=""),"",IF(AND($D36&lt;=$A$13+69,$E36&gt;=$A$13+63),"■",""))</f>
      </c>
      <c r="S36" s="8">
        <f>IF(OR($D36="",$E36="",$A$13=""),"",IF(AND($D36&lt;=$A$13+76,$E36&gt;=$A$13+70),"■",""))</f>
      </c>
      <c r="T36" s="8">
        <f>IF(OR($D36="",$E36="",$A$13=""),"",IF(AND($D36&lt;=$A$13+83,$E36&gt;=$A$13+77),"■",""))</f>
      </c>
    </row>
    <row r="37" ht="18" customHeight="1" spans="1:20" x14ac:dyDescent="0.25">
      <c r="A37" s="9">
        <v>2</v>
      </c>
      <c r="B37" s="8" t="s">
        <v>48</v>
      </c>
      <c r="C37" s="8"/>
      <c r="D37" s="7"/>
      <c r="E37" s="7"/>
      <c r="F37" s="9">
        <f>IF(OR(D37="",E37=""),"",NETWORKDAYS(D37,E37,$A$17:$A$30))</f>
      </c>
      <c r="G37" s="8"/>
      <c r="H37" s="9"/>
      <c r="I37" s="8">
        <f>IF(OR($D37="",$E37="",$A$13=""),"",IF(AND($D37&lt;=$A$13+6,$E37&gt;=$A$13+0),"■",""))</f>
      </c>
      <c r="J37" s="8">
        <f>IF(OR($D37="",$E37="",$A$13=""),"",IF(AND($D37&lt;=$A$13+13,$E37&gt;=$A$13+7),"■",""))</f>
      </c>
      <c r="K37" s="8">
        <f>IF(OR($D37="",$E37="",$A$13=""),"",IF(AND($D37&lt;=$A$13+20,$E37&gt;=$A$13+14),"■",""))</f>
      </c>
      <c r="L37" s="8">
        <f>IF(OR($D37="",$E37="",$A$13=""),"",IF(AND($D37&lt;=$A$13+27,$E37&gt;=$A$13+21),"■",""))</f>
      </c>
      <c r="M37" s="8">
        <f>IF(OR($D37="",$E37="",$A$13=""),"",IF(AND($D37&lt;=$A$13+34,$E37&gt;=$A$13+28),"■",""))</f>
      </c>
      <c r="N37" s="8">
        <f>IF(OR($D37="",$E37="",$A$13=""),"",IF(AND($D37&lt;=$A$13+41,$E37&gt;=$A$13+35),"■",""))</f>
      </c>
      <c r="O37" s="8">
        <f>IF(OR($D37="",$E37="",$A$13=""),"",IF(AND($D37&lt;=$A$13+48,$E37&gt;=$A$13+42),"■",""))</f>
      </c>
      <c r="P37" s="8">
        <f>IF(OR($D37="",$E37="",$A$13=""),"",IF(AND($D37&lt;=$A$13+55,$E37&gt;=$A$13+49),"■",""))</f>
      </c>
      <c r="Q37" s="8">
        <f>IF(OR($D37="",$E37="",$A$13=""),"",IF(AND($D37&lt;=$A$13+62,$E37&gt;=$A$13+56),"■",""))</f>
      </c>
      <c r="R37" s="8">
        <f>IF(OR($D37="",$E37="",$A$13=""),"",IF(AND($D37&lt;=$A$13+69,$E37&gt;=$A$13+63),"■",""))</f>
      </c>
      <c r="S37" s="8">
        <f>IF(OR($D37="",$E37="",$A$13=""),"",IF(AND($D37&lt;=$A$13+76,$E37&gt;=$A$13+70),"■",""))</f>
      </c>
      <c r="T37" s="8">
        <f>IF(OR($D37="",$E37="",$A$13=""),"",IF(AND($D37&lt;=$A$13+83,$E37&gt;=$A$13+77),"■",""))</f>
      </c>
    </row>
    <row r="38" ht="18" customHeight="1" spans="1:20" x14ac:dyDescent="0.25">
      <c r="A38" s="9">
        <v>3</v>
      </c>
      <c r="B38" s="8" t="s">
        <v>49</v>
      </c>
      <c r="C38" s="8"/>
      <c r="D38" s="7"/>
      <c r="E38" s="7"/>
      <c r="F38" s="9">
        <f>IF(OR(D38="",E38=""),"",NETWORKDAYS(D38,E38,$A$17:$A$30))</f>
      </c>
      <c r="G38" s="8"/>
      <c r="H38" s="9"/>
      <c r="I38" s="8">
        <f>IF(OR($D38="",$E38="",$A$13=""),"",IF(AND($D38&lt;=$A$13+6,$E38&gt;=$A$13+0),"■",""))</f>
      </c>
      <c r="J38" s="8">
        <f>IF(OR($D38="",$E38="",$A$13=""),"",IF(AND($D38&lt;=$A$13+13,$E38&gt;=$A$13+7),"■",""))</f>
      </c>
      <c r="K38" s="8">
        <f>IF(OR($D38="",$E38="",$A$13=""),"",IF(AND($D38&lt;=$A$13+20,$E38&gt;=$A$13+14),"■",""))</f>
      </c>
      <c r="L38" s="8">
        <f>IF(OR($D38="",$E38="",$A$13=""),"",IF(AND($D38&lt;=$A$13+27,$E38&gt;=$A$13+21),"■",""))</f>
      </c>
      <c r="M38" s="8">
        <f>IF(OR($D38="",$E38="",$A$13=""),"",IF(AND($D38&lt;=$A$13+34,$E38&gt;=$A$13+28),"■",""))</f>
      </c>
      <c r="N38" s="8">
        <f>IF(OR($D38="",$E38="",$A$13=""),"",IF(AND($D38&lt;=$A$13+41,$E38&gt;=$A$13+35),"■",""))</f>
      </c>
      <c r="O38" s="8">
        <f>IF(OR($D38="",$E38="",$A$13=""),"",IF(AND($D38&lt;=$A$13+48,$E38&gt;=$A$13+42),"■",""))</f>
      </c>
      <c r="P38" s="8">
        <f>IF(OR($D38="",$E38="",$A$13=""),"",IF(AND($D38&lt;=$A$13+55,$E38&gt;=$A$13+49),"■",""))</f>
      </c>
      <c r="Q38" s="8">
        <f>IF(OR($D38="",$E38="",$A$13=""),"",IF(AND($D38&lt;=$A$13+62,$E38&gt;=$A$13+56),"■",""))</f>
      </c>
      <c r="R38" s="8">
        <f>IF(OR($D38="",$E38="",$A$13=""),"",IF(AND($D38&lt;=$A$13+69,$E38&gt;=$A$13+63),"■",""))</f>
      </c>
      <c r="S38" s="8">
        <f>IF(OR($D38="",$E38="",$A$13=""),"",IF(AND($D38&lt;=$A$13+76,$E38&gt;=$A$13+70),"■",""))</f>
      </c>
      <c r="T38" s="8">
        <f>IF(OR($D38="",$E38="",$A$13=""),"",IF(AND($D38&lt;=$A$13+83,$E38&gt;=$A$13+77),"■",""))</f>
      </c>
    </row>
    <row r="39" ht="18" customHeight="1" spans="1:20" x14ac:dyDescent="0.25">
      <c r="A39" s="9">
        <v>4</v>
      </c>
      <c r="B39" s="8" t="s">
        <v>50</v>
      </c>
      <c r="C39" s="8"/>
      <c r="D39" s="7"/>
      <c r="E39" s="7"/>
      <c r="F39" s="9">
        <f>IF(OR(D39="",E39=""),"",NETWORKDAYS(D39,E39,$A$17:$A$30))</f>
      </c>
      <c r="G39" s="8"/>
      <c r="H39" s="9"/>
      <c r="I39" s="8">
        <f>IF(OR($D39="",$E39="",$A$13=""),"",IF(AND($D39&lt;=$A$13+6,$E39&gt;=$A$13+0),"■",""))</f>
      </c>
      <c r="J39" s="8">
        <f>IF(OR($D39="",$E39="",$A$13=""),"",IF(AND($D39&lt;=$A$13+13,$E39&gt;=$A$13+7),"■",""))</f>
      </c>
      <c r="K39" s="8">
        <f>IF(OR($D39="",$E39="",$A$13=""),"",IF(AND($D39&lt;=$A$13+20,$E39&gt;=$A$13+14),"■",""))</f>
      </c>
      <c r="L39" s="8">
        <f>IF(OR($D39="",$E39="",$A$13=""),"",IF(AND($D39&lt;=$A$13+27,$E39&gt;=$A$13+21),"■",""))</f>
      </c>
      <c r="M39" s="8">
        <f>IF(OR($D39="",$E39="",$A$13=""),"",IF(AND($D39&lt;=$A$13+34,$E39&gt;=$A$13+28),"■",""))</f>
      </c>
      <c r="N39" s="8">
        <f>IF(OR($D39="",$E39="",$A$13=""),"",IF(AND($D39&lt;=$A$13+41,$E39&gt;=$A$13+35),"■",""))</f>
      </c>
      <c r="O39" s="8">
        <f>IF(OR($D39="",$E39="",$A$13=""),"",IF(AND($D39&lt;=$A$13+48,$E39&gt;=$A$13+42),"■",""))</f>
      </c>
      <c r="P39" s="8">
        <f>IF(OR($D39="",$E39="",$A$13=""),"",IF(AND($D39&lt;=$A$13+55,$E39&gt;=$A$13+49),"■",""))</f>
      </c>
      <c r="Q39" s="8">
        <f>IF(OR($D39="",$E39="",$A$13=""),"",IF(AND($D39&lt;=$A$13+62,$E39&gt;=$A$13+56),"■",""))</f>
      </c>
      <c r="R39" s="8">
        <f>IF(OR($D39="",$E39="",$A$13=""),"",IF(AND($D39&lt;=$A$13+69,$E39&gt;=$A$13+63),"■",""))</f>
      </c>
      <c r="S39" s="8">
        <f>IF(OR($D39="",$E39="",$A$13=""),"",IF(AND($D39&lt;=$A$13+76,$E39&gt;=$A$13+70),"■",""))</f>
      </c>
      <c r="T39" s="8">
        <f>IF(OR($D39="",$E39="",$A$13=""),"",IF(AND($D39&lt;=$A$13+83,$E39&gt;=$A$13+77),"■",""))</f>
      </c>
    </row>
    <row r="40" ht="18" customHeight="1" spans="1:20" x14ac:dyDescent="0.25">
      <c r="A40" s="9">
        <v>5</v>
      </c>
      <c r="B40" s="8" t="s">
        <v>51</v>
      </c>
      <c r="C40" s="8"/>
      <c r="D40" s="7"/>
      <c r="E40" s="7"/>
      <c r="F40" s="9">
        <f>IF(OR(D40="",E40=""),"",NETWORKDAYS(D40,E40,$A$17:$A$30))</f>
      </c>
      <c r="G40" s="8"/>
      <c r="H40" s="9"/>
      <c r="I40" s="8">
        <f>IF(OR($D40="",$E40="",$A$13=""),"",IF(AND($D40&lt;=$A$13+6,$E40&gt;=$A$13+0),"■",""))</f>
      </c>
      <c r="J40" s="8">
        <f>IF(OR($D40="",$E40="",$A$13=""),"",IF(AND($D40&lt;=$A$13+13,$E40&gt;=$A$13+7),"■",""))</f>
      </c>
      <c r="K40" s="8">
        <f>IF(OR($D40="",$E40="",$A$13=""),"",IF(AND($D40&lt;=$A$13+20,$E40&gt;=$A$13+14),"■",""))</f>
      </c>
      <c r="L40" s="8">
        <f>IF(OR($D40="",$E40="",$A$13=""),"",IF(AND($D40&lt;=$A$13+27,$E40&gt;=$A$13+21),"■",""))</f>
      </c>
      <c r="M40" s="8">
        <f>IF(OR($D40="",$E40="",$A$13=""),"",IF(AND($D40&lt;=$A$13+34,$E40&gt;=$A$13+28),"■",""))</f>
      </c>
      <c r="N40" s="8">
        <f>IF(OR($D40="",$E40="",$A$13=""),"",IF(AND($D40&lt;=$A$13+41,$E40&gt;=$A$13+35),"■",""))</f>
      </c>
      <c r="O40" s="8">
        <f>IF(OR($D40="",$E40="",$A$13=""),"",IF(AND($D40&lt;=$A$13+48,$E40&gt;=$A$13+42),"■",""))</f>
      </c>
      <c r="P40" s="8">
        <f>IF(OR($D40="",$E40="",$A$13=""),"",IF(AND($D40&lt;=$A$13+55,$E40&gt;=$A$13+49),"■",""))</f>
      </c>
      <c r="Q40" s="8">
        <f>IF(OR($D40="",$E40="",$A$13=""),"",IF(AND($D40&lt;=$A$13+62,$E40&gt;=$A$13+56),"■",""))</f>
      </c>
      <c r="R40" s="8">
        <f>IF(OR($D40="",$E40="",$A$13=""),"",IF(AND($D40&lt;=$A$13+69,$E40&gt;=$A$13+63),"■",""))</f>
      </c>
      <c r="S40" s="8">
        <f>IF(OR($D40="",$E40="",$A$13=""),"",IF(AND($D40&lt;=$A$13+76,$E40&gt;=$A$13+70),"■",""))</f>
      </c>
      <c r="T40" s="8">
        <f>IF(OR($D40="",$E40="",$A$13=""),"",IF(AND($D40&lt;=$A$13+83,$E40&gt;=$A$13+77),"■",""))</f>
      </c>
    </row>
    <row r="41" ht="18" customHeight="1" spans="1:20" x14ac:dyDescent="0.25">
      <c r="A41" s="9">
        <v>6</v>
      </c>
      <c r="B41" s="8" t="s">
        <v>52</v>
      </c>
      <c r="C41" s="8"/>
      <c r="D41" s="7"/>
      <c r="E41" s="7"/>
      <c r="F41" s="9">
        <f>IF(OR(D41="",E41=""),"",NETWORKDAYS(D41,E41,$A$17:$A$30))</f>
      </c>
      <c r="G41" s="8"/>
      <c r="H41" s="9"/>
      <c r="I41" s="8">
        <f>IF(OR($D41="",$E41="",$A$13=""),"",IF(AND($D41&lt;=$A$13+6,$E41&gt;=$A$13+0),"■",""))</f>
      </c>
      <c r="J41" s="8">
        <f>IF(OR($D41="",$E41="",$A$13=""),"",IF(AND($D41&lt;=$A$13+13,$E41&gt;=$A$13+7),"■",""))</f>
      </c>
      <c r="K41" s="8">
        <f>IF(OR($D41="",$E41="",$A$13=""),"",IF(AND($D41&lt;=$A$13+20,$E41&gt;=$A$13+14),"■",""))</f>
      </c>
      <c r="L41" s="8">
        <f>IF(OR($D41="",$E41="",$A$13=""),"",IF(AND($D41&lt;=$A$13+27,$E41&gt;=$A$13+21),"■",""))</f>
      </c>
      <c r="M41" s="8">
        <f>IF(OR($D41="",$E41="",$A$13=""),"",IF(AND($D41&lt;=$A$13+34,$E41&gt;=$A$13+28),"■",""))</f>
      </c>
      <c r="N41" s="8">
        <f>IF(OR($D41="",$E41="",$A$13=""),"",IF(AND($D41&lt;=$A$13+41,$E41&gt;=$A$13+35),"■",""))</f>
      </c>
      <c r="O41" s="8">
        <f>IF(OR($D41="",$E41="",$A$13=""),"",IF(AND($D41&lt;=$A$13+48,$E41&gt;=$A$13+42),"■",""))</f>
      </c>
      <c r="P41" s="8">
        <f>IF(OR($D41="",$E41="",$A$13=""),"",IF(AND($D41&lt;=$A$13+55,$E41&gt;=$A$13+49),"■",""))</f>
      </c>
      <c r="Q41" s="8">
        <f>IF(OR($D41="",$E41="",$A$13=""),"",IF(AND($D41&lt;=$A$13+62,$E41&gt;=$A$13+56),"■",""))</f>
      </c>
      <c r="R41" s="8">
        <f>IF(OR($D41="",$E41="",$A$13=""),"",IF(AND($D41&lt;=$A$13+69,$E41&gt;=$A$13+63),"■",""))</f>
      </c>
      <c r="S41" s="8">
        <f>IF(OR($D41="",$E41="",$A$13=""),"",IF(AND($D41&lt;=$A$13+76,$E41&gt;=$A$13+70),"■",""))</f>
      </c>
      <c r="T41" s="8">
        <f>IF(OR($D41="",$E41="",$A$13=""),"",IF(AND($D41&lt;=$A$13+83,$E41&gt;=$A$13+77),"■",""))</f>
      </c>
    </row>
    <row r="42" ht="18" customHeight="1" spans="1:20" x14ac:dyDescent="0.25">
      <c r="A42" s="9">
        <v>7</v>
      </c>
      <c r="B42" s="8" t="s">
        <v>53</v>
      </c>
      <c r="C42" s="8"/>
      <c r="D42" s="7"/>
      <c r="E42" s="7"/>
      <c r="F42" s="9">
        <f>IF(OR(D42="",E42=""),"",NETWORKDAYS(D42,E42,$A$17:$A$30))</f>
      </c>
      <c r="G42" s="8"/>
      <c r="H42" s="9"/>
      <c r="I42" s="8">
        <f>IF(OR($D42="",$E42="",$A$13=""),"",IF(AND($D42&lt;=$A$13+6,$E42&gt;=$A$13+0),"■",""))</f>
      </c>
      <c r="J42" s="8">
        <f>IF(OR($D42="",$E42="",$A$13=""),"",IF(AND($D42&lt;=$A$13+13,$E42&gt;=$A$13+7),"■",""))</f>
      </c>
      <c r="K42" s="8">
        <f>IF(OR($D42="",$E42="",$A$13=""),"",IF(AND($D42&lt;=$A$13+20,$E42&gt;=$A$13+14),"■",""))</f>
      </c>
      <c r="L42" s="8">
        <f>IF(OR($D42="",$E42="",$A$13=""),"",IF(AND($D42&lt;=$A$13+27,$E42&gt;=$A$13+21),"■",""))</f>
      </c>
      <c r="M42" s="8">
        <f>IF(OR($D42="",$E42="",$A$13=""),"",IF(AND($D42&lt;=$A$13+34,$E42&gt;=$A$13+28),"■",""))</f>
      </c>
      <c r="N42" s="8">
        <f>IF(OR($D42="",$E42="",$A$13=""),"",IF(AND($D42&lt;=$A$13+41,$E42&gt;=$A$13+35),"■",""))</f>
      </c>
      <c r="O42" s="8">
        <f>IF(OR($D42="",$E42="",$A$13=""),"",IF(AND($D42&lt;=$A$13+48,$E42&gt;=$A$13+42),"■",""))</f>
      </c>
      <c r="P42" s="8">
        <f>IF(OR($D42="",$E42="",$A$13=""),"",IF(AND($D42&lt;=$A$13+55,$E42&gt;=$A$13+49),"■",""))</f>
      </c>
      <c r="Q42" s="8">
        <f>IF(OR($D42="",$E42="",$A$13=""),"",IF(AND($D42&lt;=$A$13+62,$E42&gt;=$A$13+56),"■",""))</f>
      </c>
      <c r="R42" s="8">
        <f>IF(OR($D42="",$E42="",$A$13=""),"",IF(AND($D42&lt;=$A$13+69,$E42&gt;=$A$13+63),"■",""))</f>
      </c>
      <c r="S42" s="8">
        <f>IF(OR($D42="",$E42="",$A$13=""),"",IF(AND($D42&lt;=$A$13+76,$E42&gt;=$A$13+70),"■",""))</f>
      </c>
      <c r="T42" s="8">
        <f>IF(OR($D42="",$E42="",$A$13=""),"",IF(AND($D42&lt;=$A$13+83,$E42&gt;=$A$13+77),"■",""))</f>
      </c>
    </row>
    <row r="43" ht="18" customHeight="1" spans="1:20" x14ac:dyDescent="0.25">
      <c r="A43" s="9">
        <v>8</v>
      </c>
      <c r="B43" s="8" t="s">
        <v>54</v>
      </c>
      <c r="C43" s="8"/>
      <c r="D43" s="7"/>
      <c r="E43" s="7"/>
      <c r="F43" s="9">
        <f>IF(OR(D43="",E43=""),"",NETWORKDAYS(D43,E43,$A$17:$A$30))</f>
      </c>
      <c r="G43" s="8"/>
      <c r="H43" s="9"/>
      <c r="I43" s="8">
        <f>IF(OR($D43="",$E43="",$A$13=""),"",IF(AND($D43&lt;=$A$13+6,$E43&gt;=$A$13+0),"■",""))</f>
      </c>
      <c r="J43" s="8">
        <f>IF(OR($D43="",$E43="",$A$13=""),"",IF(AND($D43&lt;=$A$13+13,$E43&gt;=$A$13+7),"■",""))</f>
      </c>
      <c r="K43" s="8">
        <f>IF(OR($D43="",$E43="",$A$13=""),"",IF(AND($D43&lt;=$A$13+20,$E43&gt;=$A$13+14),"■",""))</f>
      </c>
      <c r="L43" s="8">
        <f>IF(OR($D43="",$E43="",$A$13=""),"",IF(AND($D43&lt;=$A$13+27,$E43&gt;=$A$13+21),"■",""))</f>
      </c>
      <c r="M43" s="8">
        <f>IF(OR($D43="",$E43="",$A$13=""),"",IF(AND($D43&lt;=$A$13+34,$E43&gt;=$A$13+28),"■",""))</f>
      </c>
      <c r="N43" s="8">
        <f>IF(OR($D43="",$E43="",$A$13=""),"",IF(AND($D43&lt;=$A$13+41,$E43&gt;=$A$13+35),"■",""))</f>
      </c>
      <c r="O43" s="8">
        <f>IF(OR($D43="",$E43="",$A$13=""),"",IF(AND($D43&lt;=$A$13+48,$E43&gt;=$A$13+42),"■",""))</f>
      </c>
      <c r="P43" s="8">
        <f>IF(OR($D43="",$E43="",$A$13=""),"",IF(AND($D43&lt;=$A$13+55,$E43&gt;=$A$13+49),"■",""))</f>
      </c>
      <c r="Q43" s="8">
        <f>IF(OR($D43="",$E43="",$A$13=""),"",IF(AND($D43&lt;=$A$13+62,$E43&gt;=$A$13+56),"■",""))</f>
      </c>
      <c r="R43" s="8">
        <f>IF(OR($D43="",$E43="",$A$13=""),"",IF(AND($D43&lt;=$A$13+69,$E43&gt;=$A$13+63),"■",""))</f>
      </c>
      <c r="S43" s="8">
        <f>IF(OR($D43="",$E43="",$A$13=""),"",IF(AND($D43&lt;=$A$13+76,$E43&gt;=$A$13+70),"■",""))</f>
      </c>
      <c r="T43" s="8">
        <f>IF(OR($D43="",$E43="",$A$13=""),"",IF(AND($D43&lt;=$A$13+83,$E43&gt;=$A$13+77),"■",""))</f>
      </c>
    </row>
    <row r="44" ht="18" customHeight="1" spans="1:20" x14ac:dyDescent="0.25">
      <c r="A44" s="9">
        <v>9</v>
      </c>
      <c r="B44" s="8" t="s">
        <v>55</v>
      </c>
      <c r="C44" s="8"/>
      <c r="D44" s="7"/>
      <c r="E44" s="7"/>
      <c r="F44" s="9">
        <f>IF(OR(D44="",E44=""),"",NETWORKDAYS(D44,E44,$A$17:$A$30))</f>
      </c>
      <c r="G44" s="8"/>
      <c r="H44" s="9"/>
      <c r="I44" s="8">
        <f>IF(OR($D44="",$E44="",$A$13=""),"",IF(AND($D44&lt;=$A$13+6,$E44&gt;=$A$13+0),"■",""))</f>
      </c>
      <c r="J44" s="8">
        <f>IF(OR($D44="",$E44="",$A$13=""),"",IF(AND($D44&lt;=$A$13+13,$E44&gt;=$A$13+7),"■",""))</f>
      </c>
      <c r="K44" s="8">
        <f>IF(OR($D44="",$E44="",$A$13=""),"",IF(AND($D44&lt;=$A$13+20,$E44&gt;=$A$13+14),"■",""))</f>
      </c>
      <c r="L44" s="8">
        <f>IF(OR($D44="",$E44="",$A$13=""),"",IF(AND($D44&lt;=$A$13+27,$E44&gt;=$A$13+21),"■",""))</f>
      </c>
      <c r="M44" s="8">
        <f>IF(OR($D44="",$E44="",$A$13=""),"",IF(AND($D44&lt;=$A$13+34,$E44&gt;=$A$13+28),"■",""))</f>
      </c>
      <c r="N44" s="8">
        <f>IF(OR($D44="",$E44="",$A$13=""),"",IF(AND($D44&lt;=$A$13+41,$E44&gt;=$A$13+35),"■",""))</f>
      </c>
      <c r="O44" s="8">
        <f>IF(OR($D44="",$E44="",$A$13=""),"",IF(AND($D44&lt;=$A$13+48,$E44&gt;=$A$13+42),"■",""))</f>
      </c>
      <c r="P44" s="8">
        <f>IF(OR($D44="",$E44="",$A$13=""),"",IF(AND($D44&lt;=$A$13+55,$E44&gt;=$A$13+49),"■",""))</f>
      </c>
      <c r="Q44" s="8">
        <f>IF(OR($D44="",$E44="",$A$13=""),"",IF(AND($D44&lt;=$A$13+62,$E44&gt;=$A$13+56),"■",""))</f>
      </c>
      <c r="R44" s="8">
        <f>IF(OR($D44="",$E44="",$A$13=""),"",IF(AND($D44&lt;=$A$13+69,$E44&gt;=$A$13+63),"■",""))</f>
      </c>
      <c r="S44" s="8">
        <f>IF(OR($D44="",$E44="",$A$13=""),"",IF(AND($D44&lt;=$A$13+76,$E44&gt;=$A$13+70),"■",""))</f>
      </c>
      <c r="T44" s="8">
        <f>IF(OR($D44="",$E44="",$A$13=""),"",IF(AND($D44&lt;=$A$13+83,$E44&gt;=$A$13+77),"■",""))</f>
      </c>
    </row>
    <row r="45" ht="18" customHeight="1" spans="1:20" x14ac:dyDescent="0.25">
      <c r="A45" s="9">
        <v>10</v>
      </c>
      <c r="B45" s="8" t="s">
        <v>56</v>
      </c>
      <c r="C45" s="8"/>
      <c r="D45" s="7"/>
      <c r="E45" s="7"/>
      <c r="F45" s="9">
        <f>IF(OR(D45="",E45=""),"",NETWORKDAYS(D45,E45,$A$17:$A$30))</f>
      </c>
      <c r="G45" s="8"/>
      <c r="H45" s="9"/>
      <c r="I45" s="8">
        <f>IF(OR($D45="",$E45="",$A$13=""),"",IF(AND($D45&lt;=$A$13+6,$E45&gt;=$A$13+0),"■",""))</f>
      </c>
      <c r="J45" s="8">
        <f>IF(OR($D45="",$E45="",$A$13=""),"",IF(AND($D45&lt;=$A$13+13,$E45&gt;=$A$13+7),"■",""))</f>
      </c>
      <c r="K45" s="8">
        <f>IF(OR($D45="",$E45="",$A$13=""),"",IF(AND($D45&lt;=$A$13+20,$E45&gt;=$A$13+14),"■",""))</f>
      </c>
      <c r="L45" s="8">
        <f>IF(OR($D45="",$E45="",$A$13=""),"",IF(AND($D45&lt;=$A$13+27,$E45&gt;=$A$13+21),"■",""))</f>
      </c>
      <c r="M45" s="8">
        <f>IF(OR($D45="",$E45="",$A$13=""),"",IF(AND($D45&lt;=$A$13+34,$E45&gt;=$A$13+28),"■",""))</f>
      </c>
      <c r="N45" s="8">
        <f>IF(OR($D45="",$E45="",$A$13=""),"",IF(AND($D45&lt;=$A$13+41,$E45&gt;=$A$13+35),"■",""))</f>
      </c>
      <c r="O45" s="8">
        <f>IF(OR($D45="",$E45="",$A$13=""),"",IF(AND($D45&lt;=$A$13+48,$E45&gt;=$A$13+42),"■",""))</f>
      </c>
      <c r="P45" s="8">
        <f>IF(OR($D45="",$E45="",$A$13=""),"",IF(AND($D45&lt;=$A$13+55,$E45&gt;=$A$13+49),"■",""))</f>
      </c>
      <c r="Q45" s="8">
        <f>IF(OR($D45="",$E45="",$A$13=""),"",IF(AND($D45&lt;=$A$13+62,$E45&gt;=$A$13+56),"■",""))</f>
      </c>
      <c r="R45" s="8">
        <f>IF(OR($D45="",$E45="",$A$13=""),"",IF(AND($D45&lt;=$A$13+69,$E45&gt;=$A$13+63),"■",""))</f>
      </c>
      <c r="S45" s="8">
        <f>IF(OR($D45="",$E45="",$A$13=""),"",IF(AND($D45&lt;=$A$13+76,$E45&gt;=$A$13+70),"■",""))</f>
      </c>
      <c r="T45" s="8">
        <f>IF(OR($D45="",$E45="",$A$13=""),"",IF(AND($D45&lt;=$A$13+83,$E45&gt;=$A$13+77),"■",""))</f>
      </c>
    </row>
    <row r="46" ht="18" customHeight="1" spans="1:20" x14ac:dyDescent="0.25">
      <c r="A46" s="9">
        <v>11</v>
      </c>
      <c r="B46" s="8" t="s">
        <v>57</v>
      </c>
      <c r="C46" s="8"/>
      <c r="D46" s="7"/>
      <c r="E46" s="7"/>
      <c r="F46" s="9">
        <f>IF(OR(D46="",E46=""),"",NETWORKDAYS(D46,E46,$A$17:$A$30))</f>
      </c>
      <c r="G46" s="8"/>
      <c r="H46" s="9"/>
      <c r="I46" s="8">
        <f>IF(OR($D46="",$E46="",$A$13=""),"",IF(AND($D46&lt;=$A$13+6,$E46&gt;=$A$13+0),"■",""))</f>
      </c>
      <c r="J46" s="8">
        <f>IF(OR($D46="",$E46="",$A$13=""),"",IF(AND($D46&lt;=$A$13+13,$E46&gt;=$A$13+7),"■",""))</f>
      </c>
      <c r="K46" s="8">
        <f>IF(OR($D46="",$E46="",$A$13=""),"",IF(AND($D46&lt;=$A$13+20,$E46&gt;=$A$13+14),"■",""))</f>
      </c>
      <c r="L46" s="8">
        <f>IF(OR($D46="",$E46="",$A$13=""),"",IF(AND($D46&lt;=$A$13+27,$E46&gt;=$A$13+21),"■",""))</f>
      </c>
      <c r="M46" s="8">
        <f>IF(OR($D46="",$E46="",$A$13=""),"",IF(AND($D46&lt;=$A$13+34,$E46&gt;=$A$13+28),"■",""))</f>
      </c>
      <c r="N46" s="8">
        <f>IF(OR($D46="",$E46="",$A$13=""),"",IF(AND($D46&lt;=$A$13+41,$E46&gt;=$A$13+35),"■",""))</f>
      </c>
      <c r="O46" s="8">
        <f>IF(OR($D46="",$E46="",$A$13=""),"",IF(AND($D46&lt;=$A$13+48,$E46&gt;=$A$13+42),"■",""))</f>
      </c>
      <c r="P46" s="8">
        <f>IF(OR($D46="",$E46="",$A$13=""),"",IF(AND($D46&lt;=$A$13+55,$E46&gt;=$A$13+49),"■",""))</f>
      </c>
      <c r="Q46" s="8">
        <f>IF(OR($D46="",$E46="",$A$13=""),"",IF(AND($D46&lt;=$A$13+62,$E46&gt;=$A$13+56),"■",""))</f>
      </c>
      <c r="R46" s="8">
        <f>IF(OR($D46="",$E46="",$A$13=""),"",IF(AND($D46&lt;=$A$13+69,$E46&gt;=$A$13+63),"■",""))</f>
      </c>
      <c r="S46" s="8">
        <f>IF(OR($D46="",$E46="",$A$13=""),"",IF(AND($D46&lt;=$A$13+76,$E46&gt;=$A$13+70),"■",""))</f>
      </c>
      <c r="T46" s="8">
        <f>IF(OR($D46="",$E46="",$A$13=""),"",IF(AND($D46&lt;=$A$13+83,$E46&gt;=$A$13+77),"■",""))</f>
      </c>
    </row>
    <row r="47" ht="18" customHeight="1" spans="1:20" x14ac:dyDescent="0.25">
      <c r="A47" s="9">
        <v>12</v>
      </c>
      <c r="B47" s="8" t="s">
        <v>58</v>
      </c>
      <c r="C47" s="8"/>
      <c r="D47" s="7"/>
      <c r="E47" s="7"/>
      <c r="F47" s="9">
        <f>IF(OR(D47="",E47=""),"",NETWORKDAYS(D47,E47,$A$17:$A$30))</f>
      </c>
      <c r="G47" s="8"/>
      <c r="H47" s="9"/>
      <c r="I47" s="8">
        <f>IF(OR($D47="",$E47="",$A$13=""),"",IF(AND($D47&lt;=$A$13+6,$E47&gt;=$A$13+0),"■",""))</f>
      </c>
      <c r="J47" s="8">
        <f>IF(OR($D47="",$E47="",$A$13=""),"",IF(AND($D47&lt;=$A$13+13,$E47&gt;=$A$13+7),"■",""))</f>
      </c>
      <c r="K47" s="8">
        <f>IF(OR($D47="",$E47="",$A$13=""),"",IF(AND($D47&lt;=$A$13+20,$E47&gt;=$A$13+14),"■",""))</f>
      </c>
      <c r="L47" s="8">
        <f>IF(OR($D47="",$E47="",$A$13=""),"",IF(AND($D47&lt;=$A$13+27,$E47&gt;=$A$13+21),"■",""))</f>
      </c>
      <c r="M47" s="8">
        <f>IF(OR($D47="",$E47="",$A$13=""),"",IF(AND($D47&lt;=$A$13+34,$E47&gt;=$A$13+28),"■",""))</f>
      </c>
      <c r="N47" s="8">
        <f>IF(OR($D47="",$E47="",$A$13=""),"",IF(AND($D47&lt;=$A$13+41,$E47&gt;=$A$13+35),"■",""))</f>
      </c>
      <c r="O47" s="8">
        <f>IF(OR($D47="",$E47="",$A$13=""),"",IF(AND($D47&lt;=$A$13+48,$E47&gt;=$A$13+42),"■",""))</f>
      </c>
      <c r="P47" s="8">
        <f>IF(OR($D47="",$E47="",$A$13=""),"",IF(AND($D47&lt;=$A$13+55,$E47&gt;=$A$13+49),"■",""))</f>
      </c>
      <c r="Q47" s="8">
        <f>IF(OR($D47="",$E47="",$A$13=""),"",IF(AND($D47&lt;=$A$13+62,$E47&gt;=$A$13+56),"■",""))</f>
      </c>
      <c r="R47" s="8">
        <f>IF(OR($D47="",$E47="",$A$13=""),"",IF(AND($D47&lt;=$A$13+69,$E47&gt;=$A$13+63),"■",""))</f>
      </c>
      <c r="S47" s="8">
        <f>IF(OR($D47="",$E47="",$A$13=""),"",IF(AND($D47&lt;=$A$13+76,$E47&gt;=$A$13+70),"■",""))</f>
      </c>
      <c r="T47" s="8">
        <f>IF(OR($D47="",$E47="",$A$13=""),"",IF(AND($D47&lt;=$A$13+83,$E47&gt;=$A$13+77),"■",""))</f>
      </c>
    </row>
    <row r="48" ht="18" customHeight="1" spans="1:20" x14ac:dyDescent="0.25">
      <c r="A48" s="9">
        <v>13</v>
      </c>
      <c r="B48" s="8" t="s">
        <v>59</v>
      </c>
      <c r="C48" s="8"/>
      <c r="D48" s="7"/>
      <c r="E48" s="7"/>
      <c r="F48" s="9">
        <f>IF(OR(D48="",E48=""),"",NETWORKDAYS(D48,E48,$A$17:$A$30))</f>
      </c>
      <c r="G48" s="8"/>
      <c r="H48" s="9"/>
      <c r="I48" s="8">
        <f>IF(OR($D48="",$E48="",$A$13=""),"",IF(AND($D48&lt;=$A$13+6,$E48&gt;=$A$13+0),"■",""))</f>
      </c>
      <c r="J48" s="8">
        <f>IF(OR($D48="",$E48="",$A$13=""),"",IF(AND($D48&lt;=$A$13+13,$E48&gt;=$A$13+7),"■",""))</f>
      </c>
      <c r="K48" s="8">
        <f>IF(OR($D48="",$E48="",$A$13=""),"",IF(AND($D48&lt;=$A$13+20,$E48&gt;=$A$13+14),"■",""))</f>
      </c>
      <c r="L48" s="8">
        <f>IF(OR($D48="",$E48="",$A$13=""),"",IF(AND($D48&lt;=$A$13+27,$E48&gt;=$A$13+21),"■",""))</f>
      </c>
      <c r="M48" s="8">
        <f>IF(OR($D48="",$E48="",$A$13=""),"",IF(AND($D48&lt;=$A$13+34,$E48&gt;=$A$13+28),"■",""))</f>
      </c>
      <c r="N48" s="8">
        <f>IF(OR($D48="",$E48="",$A$13=""),"",IF(AND($D48&lt;=$A$13+41,$E48&gt;=$A$13+35),"■",""))</f>
      </c>
      <c r="O48" s="8">
        <f>IF(OR($D48="",$E48="",$A$13=""),"",IF(AND($D48&lt;=$A$13+48,$E48&gt;=$A$13+42),"■",""))</f>
      </c>
      <c r="P48" s="8">
        <f>IF(OR($D48="",$E48="",$A$13=""),"",IF(AND($D48&lt;=$A$13+55,$E48&gt;=$A$13+49),"■",""))</f>
      </c>
      <c r="Q48" s="8">
        <f>IF(OR($D48="",$E48="",$A$13=""),"",IF(AND($D48&lt;=$A$13+62,$E48&gt;=$A$13+56),"■",""))</f>
      </c>
      <c r="R48" s="8">
        <f>IF(OR($D48="",$E48="",$A$13=""),"",IF(AND($D48&lt;=$A$13+69,$E48&gt;=$A$13+63),"■",""))</f>
      </c>
      <c r="S48" s="8">
        <f>IF(OR($D48="",$E48="",$A$13=""),"",IF(AND($D48&lt;=$A$13+76,$E48&gt;=$A$13+70),"■",""))</f>
      </c>
      <c r="T48" s="8">
        <f>IF(OR($D48="",$E48="",$A$13=""),"",IF(AND($D48&lt;=$A$13+83,$E48&gt;=$A$13+77),"■",""))</f>
      </c>
    </row>
    <row r="49" ht="18" customHeight="1" spans="1:20" x14ac:dyDescent="0.25">
      <c r="A49" s="9">
        <v>14</v>
      </c>
      <c r="B49" s="8" t="s">
        <v>60</v>
      </c>
      <c r="C49" s="8"/>
      <c r="D49" s="7"/>
      <c r="E49" s="7"/>
      <c r="F49" s="9">
        <f>IF(OR(D49="",E49=""),"",NETWORKDAYS(D49,E49,$A$17:$A$30))</f>
      </c>
      <c r="G49" s="8"/>
      <c r="H49" s="9"/>
      <c r="I49" s="8">
        <f>IF(OR($D49="",$E49="",$A$13=""),"",IF(AND($D49&lt;=$A$13+6,$E49&gt;=$A$13+0),"■",""))</f>
      </c>
      <c r="J49" s="8">
        <f>IF(OR($D49="",$E49="",$A$13=""),"",IF(AND($D49&lt;=$A$13+13,$E49&gt;=$A$13+7),"■",""))</f>
      </c>
      <c r="K49" s="8">
        <f>IF(OR($D49="",$E49="",$A$13=""),"",IF(AND($D49&lt;=$A$13+20,$E49&gt;=$A$13+14),"■",""))</f>
      </c>
      <c r="L49" s="8">
        <f>IF(OR($D49="",$E49="",$A$13=""),"",IF(AND($D49&lt;=$A$13+27,$E49&gt;=$A$13+21),"■",""))</f>
      </c>
      <c r="M49" s="8">
        <f>IF(OR($D49="",$E49="",$A$13=""),"",IF(AND($D49&lt;=$A$13+34,$E49&gt;=$A$13+28),"■",""))</f>
      </c>
      <c r="N49" s="8">
        <f>IF(OR($D49="",$E49="",$A$13=""),"",IF(AND($D49&lt;=$A$13+41,$E49&gt;=$A$13+35),"■",""))</f>
      </c>
      <c r="O49" s="8">
        <f>IF(OR($D49="",$E49="",$A$13=""),"",IF(AND($D49&lt;=$A$13+48,$E49&gt;=$A$13+42),"■",""))</f>
      </c>
      <c r="P49" s="8">
        <f>IF(OR($D49="",$E49="",$A$13=""),"",IF(AND($D49&lt;=$A$13+55,$E49&gt;=$A$13+49),"■",""))</f>
      </c>
      <c r="Q49" s="8">
        <f>IF(OR($D49="",$E49="",$A$13=""),"",IF(AND($D49&lt;=$A$13+62,$E49&gt;=$A$13+56),"■",""))</f>
      </c>
      <c r="R49" s="8">
        <f>IF(OR($D49="",$E49="",$A$13=""),"",IF(AND($D49&lt;=$A$13+69,$E49&gt;=$A$13+63),"■",""))</f>
      </c>
      <c r="S49" s="8">
        <f>IF(OR($D49="",$E49="",$A$13=""),"",IF(AND($D49&lt;=$A$13+76,$E49&gt;=$A$13+70),"■",""))</f>
      </c>
      <c r="T49" s="8">
        <f>IF(OR($D49="",$E49="",$A$13=""),"",IF(AND($D49&lt;=$A$13+83,$E49&gt;=$A$13+77),"■",""))</f>
      </c>
    </row>
    <row r="50" ht="18" customHeight="1" spans="1:20" x14ac:dyDescent="0.25">
      <c r="A50" s="9">
        <v>15</v>
      </c>
      <c r="B50" s="8" t="s">
        <v>61</v>
      </c>
      <c r="C50" s="8"/>
      <c r="D50" s="7"/>
      <c r="E50" s="7"/>
      <c r="F50" s="9">
        <f>IF(OR(D50="",E50=""),"",NETWORKDAYS(D50,E50,$A$17:$A$30))</f>
      </c>
      <c r="G50" s="8"/>
      <c r="H50" s="9"/>
      <c r="I50" s="8">
        <f>IF(OR($D50="",$E50="",$A$13=""),"",IF(AND($D50&lt;=$A$13+6,$E50&gt;=$A$13+0),"■",""))</f>
      </c>
      <c r="J50" s="8">
        <f>IF(OR($D50="",$E50="",$A$13=""),"",IF(AND($D50&lt;=$A$13+13,$E50&gt;=$A$13+7),"■",""))</f>
      </c>
      <c r="K50" s="8">
        <f>IF(OR($D50="",$E50="",$A$13=""),"",IF(AND($D50&lt;=$A$13+20,$E50&gt;=$A$13+14),"■",""))</f>
      </c>
      <c r="L50" s="8">
        <f>IF(OR($D50="",$E50="",$A$13=""),"",IF(AND($D50&lt;=$A$13+27,$E50&gt;=$A$13+21),"■",""))</f>
      </c>
      <c r="M50" s="8">
        <f>IF(OR($D50="",$E50="",$A$13=""),"",IF(AND($D50&lt;=$A$13+34,$E50&gt;=$A$13+28),"■",""))</f>
      </c>
      <c r="N50" s="8">
        <f>IF(OR($D50="",$E50="",$A$13=""),"",IF(AND($D50&lt;=$A$13+41,$E50&gt;=$A$13+35),"■",""))</f>
      </c>
      <c r="O50" s="8">
        <f>IF(OR($D50="",$E50="",$A$13=""),"",IF(AND($D50&lt;=$A$13+48,$E50&gt;=$A$13+42),"■",""))</f>
      </c>
      <c r="P50" s="8">
        <f>IF(OR($D50="",$E50="",$A$13=""),"",IF(AND($D50&lt;=$A$13+55,$E50&gt;=$A$13+49),"■",""))</f>
      </c>
      <c r="Q50" s="8">
        <f>IF(OR($D50="",$E50="",$A$13=""),"",IF(AND($D50&lt;=$A$13+62,$E50&gt;=$A$13+56),"■",""))</f>
      </c>
      <c r="R50" s="8">
        <f>IF(OR($D50="",$E50="",$A$13=""),"",IF(AND($D50&lt;=$A$13+69,$E50&gt;=$A$13+63),"■",""))</f>
      </c>
      <c r="S50" s="8">
        <f>IF(OR($D50="",$E50="",$A$13=""),"",IF(AND($D50&lt;=$A$13+76,$E50&gt;=$A$13+70),"■",""))</f>
      </c>
      <c r="T50" s="8">
        <f>IF(OR($D50="",$E50="",$A$13=""),"",IF(AND($D50&lt;=$A$13+83,$E50&gt;=$A$13+77),"■",""))</f>
      </c>
    </row>
    <row r="51" ht="18" customHeight="1" spans="1:20" x14ac:dyDescent="0.25">
      <c r="A51" s="9">
        <v>16</v>
      </c>
      <c r="B51" s="8" t="s">
        <v>62</v>
      </c>
      <c r="C51" s="8"/>
      <c r="D51" s="7"/>
      <c r="E51" s="7"/>
      <c r="F51" s="9">
        <f>IF(OR(D51="",E51=""),"",NETWORKDAYS(D51,E51,$A$17:$A$30))</f>
      </c>
      <c r="G51" s="8"/>
      <c r="H51" s="9"/>
      <c r="I51" s="8">
        <f>IF(OR($D51="",$E51="",$A$13=""),"",IF(AND($D51&lt;=$A$13+6,$E51&gt;=$A$13+0),"■",""))</f>
      </c>
      <c r="J51" s="8">
        <f>IF(OR($D51="",$E51="",$A$13=""),"",IF(AND($D51&lt;=$A$13+13,$E51&gt;=$A$13+7),"■",""))</f>
      </c>
      <c r="K51" s="8">
        <f>IF(OR($D51="",$E51="",$A$13=""),"",IF(AND($D51&lt;=$A$13+20,$E51&gt;=$A$13+14),"■",""))</f>
      </c>
      <c r="L51" s="8">
        <f>IF(OR($D51="",$E51="",$A$13=""),"",IF(AND($D51&lt;=$A$13+27,$E51&gt;=$A$13+21),"■",""))</f>
      </c>
      <c r="M51" s="8">
        <f>IF(OR($D51="",$E51="",$A$13=""),"",IF(AND($D51&lt;=$A$13+34,$E51&gt;=$A$13+28),"■",""))</f>
      </c>
      <c r="N51" s="8">
        <f>IF(OR($D51="",$E51="",$A$13=""),"",IF(AND($D51&lt;=$A$13+41,$E51&gt;=$A$13+35),"■",""))</f>
      </c>
      <c r="O51" s="8">
        <f>IF(OR($D51="",$E51="",$A$13=""),"",IF(AND($D51&lt;=$A$13+48,$E51&gt;=$A$13+42),"■",""))</f>
      </c>
      <c r="P51" s="8">
        <f>IF(OR($D51="",$E51="",$A$13=""),"",IF(AND($D51&lt;=$A$13+55,$E51&gt;=$A$13+49),"■",""))</f>
      </c>
      <c r="Q51" s="8">
        <f>IF(OR($D51="",$E51="",$A$13=""),"",IF(AND($D51&lt;=$A$13+62,$E51&gt;=$A$13+56),"■",""))</f>
      </c>
      <c r="R51" s="8">
        <f>IF(OR($D51="",$E51="",$A$13=""),"",IF(AND($D51&lt;=$A$13+69,$E51&gt;=$A$13+63),"■",""))</f>
      </c>
      <c r="S51" s="8">
        <f>IF(OR($D51="",$E51="",$A$13=""),"",IF(AND($D51&lt;=$A$13+76,$E51&gt;=$A$13+70),"■",""))</f>
      </c>
      <c r="T51" s="8">
        <f>IF(OR($D51="",$E51="",$A$13=""),"",IF(AND($D51&lt;=$A$13+83,$E51&gt;=$A$13+77),"■",""))</f>
      </c>
    </row>
    <row r="52" ht="18" customHeight="1" spans="1:20" x14ac:dyDescent="0.25">
      <c r="A52" s="9">
        <v>17</v>
      </c>
      <c r="B52" s="8" t="s">
        <v>63</v>
      </c>
      <c r="C52" s="8"/>
      <c r="D52" s="7"/>
      <c r="E52" s="7"/>
      <c r="F52" s="9">
        <f>IF(OR(D52="",E52=""),"",NETWORKDAYS(D52,E52,$A$17:$A$30))</f>
      </c>
      <c r="G52" s="8"/>
      <c r="H52" s="9"/>
      <c r="I52" s="8">
        <f>IF(OR($D52="",$E52="",$A$13=""),"",IF(AND($D52&lt;=$A$13+6,$E52&gt;=$A$13+0),"■",""))</f>
      </c>
      <c r="J52" s="8">
        <f>IF(OR($D52="",$E52="",$A$13=""),"",IF(AND($D52&lt;=$A$13+13,$E52&gt;=$A$13+7),"■",""))</f>
      </c>
      <c r="K52" s="8">
        <f>IF(OR($D52="",$E52="",$A$13=""),"",IF(AND($D52&lt;=$A$13+20,$E52&gt;=$A$13+14),"■",""))</f>
      </c>
      <c r="L52" s="8">
        <f>IF(OR($D52="",$E52="",$A$13=""),"",IF(AND($D52&lt;=$A$13+27,$E52&gt;=$A$13+21),"■",""))</f>
      </c>
      <c r="M52" s="8">
        <f>IF(OR($D52="",$E52="",$A$13=""),"",IF(AND($D52&lt;=$A$13+34,$E52&gt;=$A$13+28),"■",""))</f>
      </c>
      <c r="N52" s="8">
        <f>IF(OR($D52="",$E52="",$A$13=""),"",IF(AND($D52&lt;=$A$13+41,$E52&gt;=$A$13+35),"■",""))</f>
      </c>
      <c r="O52" s="8">
        <f>IF(OR($D52="",$E52="",$A$13=""),"",IF(AND($D52&lt;=$A$13+48,$E52&gt;=$A$13+42),"■",""))</f>
      </c>
      <c r="P52" s="8">
        <f>IF(OR($D52="",$E52="",$A$13=""),"",IF(AND($D52&lt;=$A$13+55,$E52&gt;=$A$13+49),"■",""))</f>
      </c>
      <c r="Q52" s="8">
        <f>IF(OR($D52="",$E52="",$A$13=""),"",IF(AND($D52&lt;=$A$13+62,$E52&gt;=$A$13+56),"■",""))</f>
      </c>
      <c r="R52" s="8">
        <f>IF(OR($D52="",$E52="",$A$13=""),"",IF(AND($D52&lt;=$A$13+69,$E52&gt;=$A$13+63),"■",""))</f>
      </c>
      <c r="S52" s="8">
        <f>IF(OR($D52="",$E52="",$A$13=""),"",IF(AND($D52&lt;=$A$13+76,$E52&gt;=$A$13+70),"■",""))</f>
      </c>
      <c r="T52" s="8">
        <f>IF(OR($D52="",$E52="",$A$13=""),"",IF(AND($D52&lt;=$A$13+83,$E52&gt;=$A$13+77),"■",""))</f>
      </c>
    </row>
    <row r="53" ht="18" customHeight="1" spans="1:20" x14ac:dyDescent="0.25">
      <c r="A53" s="9">
        <v>18</v>
      </c>
      <c r="B53" s="8" t="s">
        <v>64</v>
      </c>
      <c r="C53" s="8"/>
      <c r="D53" s="7"/>
      <c r="E53" s="7"/>
      <c r="F53" s="9">
        <f>IF(OR(D53="",E53=""),"",NETWORKDAYS(D53,E53,$A$17:$A$30))</f>
      </c>
      <c r="G53" s="8"/>
      <c r="H53" s="9"/>
      <c r="I53" s="8">
        <f>IF(OR($D53="",$E53="",$A$13=""),"",IF(AND($D53&lt;=$A$13+6,$E53&gt;=$A$13+0),"■",""))</f>
      </c>
      <c r="J53" s="8">
        <f>IF(OR($D53="",$E53="",$A$13=""),"",IF(AND($D53&lt;=$A$13+13,$E53&gt;=$A$13+7),"■",""))</f>
      </c>
      <c r="K53" s="8">
        <f>IF(OR($D53="",$E53="",$A$13=""),"",IF(AND($D53&lt;=$A$13+20,$E53&gt;=$A$13+14),"■",""))</f>
      </c>
      <c r="L53" s="8">
        <f>IF(OR($D53="",$E53="",$A$13=""),"",IF(AND($D53&lt;=$A$13+27,$E53&gt;=$A$13+21),"■",""))</f>
      </c>
      <c r="M53" s="8">
        <f>IF(OR($D53="",$E53="",$A$13=""),"",IF(AND($D53&lt;=$A$13+34,$E53&gt;=$A$13+28),"■",""))</f>
      </c>
      <c r="N53" s="8">
        <f>IF(OR($D53="",$E53="",$A$13=""),"",IF(AND($D53&lt;=$A$13+41,$E53&gt;=$A$13+35),"■",""))</f>
      </c>
      <c r="O53" s="8">
        <f>IF(OR($D53="",$E53="",$A$13=""),"",IF(AND($D53&lt;=$A$13+48,$E53&gt;=$A$13+42),"■",""))</f>
      </c>
      <c r="P53" s="8">
        <f>IF(OR($D53="",$E53="",$A$13=""),"",IF(AND($D53&lt;=$A$13+55,$E53&gt;=$A$13+49),"■",""))</f>
      </c>
      <c r="Q53" s="8">
        <f>IF(OR($D53="",$E53="",$A$13=""),"",IF(AND($D53&lt;=$A$13+62,$E53&gt;=$A$13+56),"■",""))</f>
      </c>
      <c r="R53" s="8">
        <f>IF(OR($D53="",$E53="",$A$13=""),"",IF(AND($D53&lt;=$A$13+69,$E53&gt;=$A$13+63),"■",""))</f>
      </c>
      <c r="S53" s="8">
        <f>IF(OR($D53="",$E53="",$A$13=""),"",IF(AND($D53&lt;=$A$13+76,$E53&gt;=$A$13+70),"■",""))</f>
      </c>
      <c r="T53" s="8">
        <f>IF(OR($D53="",$E53="",$A$13=""),"",IF(AND($D53&lt;=$A$13+83,$E53&gt;=$A$13+77),"■",""))</f>
      </c>
    </row>
    <row r="54" ht="18" customHeight="1" spans="1:20" x14ac:dyDescent="0.25">
      <c r="A54" s="9">
        <v>19</v>
      </c>
      <c r="B54" s="8" t="s">
        <v>65</v>
      </c>
      <c r="C54" s="8"/>
      <c r="D54" s="7"/>
      <c r="E54" s="7"/>
      <c r="F54" s="9">
        <f>IF(OR(D54="",E54=""),"",NETWORKDAYS(D54,E54,$A$17:$A$30))</f>
      </c>
      <c r="G54" s="8"/>
      <c r="H54" s="9"/>
      <c r="I54" s="8">
        <f>IF(OR($D54="",$E54="",$A$13=""),"",IF(AND($D54&lt;=$A$13+6,$E54&gt;=$A$13+0),"■",""))</f>
      </c>
      <c r="J54" s="8">
        <f>IF(OR($D54="",$E54="",$A$13=""),"",IF(AND($D54&lt;=$A$13+13,$E54&gt;=$A$13+7),"■",""))</f>
      </c>
      <c r="K54" s="8">
        <f>IF(OR($D54="",$E54="",$A$13=""),"",IF(AND($D54&lt;=$A$13+20,$E54&gt;=$A$13+14),"■",""))</f>
      </c>
      <c r="L54" s="8">
        <f>IF(OR($D54="",$E54="",$A$13=""),"",IF(AND($D54&lt;=$A$13+27,$E54&gt;=$A$13+21),"■",""))</f>
      </c>
      <c r="M54" s="8">
        <f>IF(OR($D54="",$E54="",$A$13=""),"",IF(AND($D54&lt;=$A$13+34,$E54&gt;=$A$13+28),"■",""))</f>
      </c>
      <c r="N54" s="8">
        <f>IF(OR($D54="",$E54="",$A$13=""),"",IF(AND($D54&lt;=$A$13+41,$E54&gt;=$A$13+35),"■",""))</f>
      </c>
      <c r="O54" s="8">
        <f>IF(OR($D54="",$E54="",$A$13=""),"",IF(AND($D54&lt;=$A$13+48,$E54&gt;=$A$13+42),"■",""))</f>
      </c>
      <c r="P54" s="8">
        <f>IF(OR($D54="",$E54="",$A$13=""),"",IF(AND($D54&lt;=$A$13+55,$E54&gt;=$A$13+49),"■",""))</f>
      </c>
      <c r="Q54" s="8">
        <f>IF(OR($D54="",$E54="",$A$13=""),"",IF(AND($D54&lt;=$A$13+62,$E54&gt;=$A$13+56),"■",""))</f>
      </c>
      <c r="R54" s="8">
        <f>IF(OR($D54="",$E54="",$A$13=""),"",IF(AND($D54&lt;=$A$13+69,$E54&gt;=$A$13+63),"■",""))</f>
      </c>
      <c r="S54" s="8">
        <f>IF(OR($D54="",$E54="",$A$13=""),"",IF(AND($D54&lt;=$A$13+76,$E54&gt;=$A$13+70),"■",""))</f>
      </c>
      <c r="T54" s="8">
        <f>IF(OR($D54="",$E54="",$A$13=""),"",IF(AND($D54&lt;=$A$13+83,$E54&gt;=$A$13+77),"■",""))</f>
      </c>
    </row>
    <row r="55" ht="18" customHeight="1" spans="1:20" x14ac:dyDescent="0.25">
      <c r="A55" s="9">
        <v>20</v>
      </c>
      <c r="B55" s="8" t="s">
        <v>66</v>
      </c>
      <c r="C55" s="8"/>
      <c r="D55" s="7"/>
      <c r="E55" s="7"/>
      <c r="F55" s="9">
        <f>IF(OR(D55="",E55=""),"",NETWORKDAYS(D55,E55,$A$17:$A$30))</f>
      </c>
      <c r="G55" s="8"/>
      <c r="H55" s="9"/>
      <c r="I55" s="8">
        <f>IF(OR($D55="",$E55="",$A$13=""),"",IF(AND($D55&lt;=$A$13+6,$E55&gt;=$A$13+0),"■",""))</f>
      </c>
      <c r="J55" s="8">
        <f>IF(OR($D55="",$E55="",$A$13=""),"",IF(AND($D55&lt;=$A$13+13,$E55&gt;=$A$13+7),"■",""))</f>
      </c>
      <c r="K55" s="8">
        <f>IF(OR($D55="",$E55="",$A$13=""),"",IF(AND($D55&lt;=$A$13+20,$E55&gt;=$A$13+14),"■",""))</f>
      </c>
      <c r="L55" s="8">
        <f>IF(OR($D55="",$E55="",$A$13=""),"",IF(AND($D55&lt;=$A$13+27,$E55&gt;=$A$13+21),"■",""))</f>
      </c>
      <c r="M55" s="8">
        <f>IF(OR($D55="",$E55="",$A$13=""),"",IF(AND($D55&lt;=$A$13+34,$E55&gt;=$A$13+28),"■",""))</f>
      </c>
      <c r="N55" s="8">
        <f>IF(OR($D55="",$E55="",$A$13=""),"",IF(AND($D55&lt;=$A$13+41,$E55&gt;=$A$13+35),"■",""))</f>
      </c>
      <c r="O55" s="8">
        <f>IF(OR($D55="",$E55="",$A$13=""),"",IF(AND($D55&lt;=$A$13+48,$E55&gt;=$A$13+42),"■",""))</f>
      </c>
      <c r="P55" s="8">
        <f>IF(OR($D55="",$E55="",$A$13=""),"",IF(AND($D55&lt;=$A$13+55,$E55&gt;=$A$13+49),"■",""))</f>
      </c>
      <c r="Q55" s="8">
        <f>IF(OR($D55="",$E55="",$A$13=""),"",IF(AND($D55&lt;=$A$13+62,$E55&gt;=$A$13+56),"■",""))</f>
      </c>
      <c r="R55" s="8">
        <f>IF(OR($D55="",$E55="",$A$13=""),"",IF(AND($D55&lt;=$A$13+69,$E55&gt;=$A$13+63),"■",""))</f>
      </c>
      <c r="S55" s="8">
        <f>IF(OR($D55="",$E55="",$A$13=""),"",IF(AND($D55&lt;=$A$13+76,$E55&gt;=$A$13+70),"■",""))</f>
      </c>
      <c r="T55" s="8">
        <f>IF(OR($D55="",$E55="",$A$13=""),"",IF(AND($D55&lt;=$A$13+83,$E55&gt;=$A$13+77),"■",""))</f>
      </c>
    </row>
    <row r="56" ht="18" customHeight="1" spans="1:20" x14ac:dyDescent="0.25">
      <c r="A56" s="9">
        <v>21</v>
      </c>
      <c r="B56" s="8"/>
      <c r="C56" s="8"/>
      <c r="D56" s="7"/>
      <c r="E56" s="7"/>
      <c r="F56" s="9">
        <f>IF(OR(D56="",E56=""),"",NETWORKDAYS(D56,E56,$A$17:$A$30))</f>
      </c>
      <c r="G56" s="8"/>
      <c r="H56" s="9"/>
      <c r="I56" s="8">
        <f>IF(OR($D56="",$E56="",$A$13=""),"",IF(AND($D56&lt;=$A$13+6,$E56&gt;=$A$13+0),"■",""))</f>
      </c>
      <c r="J56" s="8">
        <f>IF(OR($D56="",$E56="",$A$13=""),"",IF(AND($D56&lt;=$A$13+13,$E56&gt;=$A$13+7),"■",""))</f>
      </c>
      <c r="K56" s="8">
        <f>IF(OR($D56="",$E56="",$A$13=""),"",IF(AND($D56&lt;=$A$13+20,$E56&gt;=$A$13+14),"■",""))</f>
      </c>
      <c r="L56" s="8">
        <f>IF(OR($D56="",$E56="",$A$13=""),"",IF(AND($D56&lt;=$A$13+27,$E56&gt;=$A$13+21),"■",""))</f>
      </c>
      <c r="M56" s="8">
        <f>IF(OR($D56="",$E56="",$A$13=""),"",IF(AND($D56&lt;=$A$13+34,$E56&gt;=$A$13+28),"■",""))</f>
      </c>
      <c r="N56" s="8">
        <f>IF(OR($D56="",$E56="",$A$13=""),"",IF(AND($D56&lt;=$A$13+41,$E56&gt;=$A$13+35),"■",""))</f>
      </c>
      <c r="O56" s="8">
        <f>IF(OR($D56="",$E56="",$A$13=""),"",IF(AND($D56&lt;=$A$13+48,$E56&gt;=$A$13+42),"■",""))</f>
      </c>
      <c r="P56" s="8">
        <f>IF(OR($D56="",$E56="",$A$13=""),"",IF(AND($D56&lt;=$A$13+55,$E56&gt;=$A$13+49),"■",""))</f>
      </c>
      <c r="Q56" s="8">
        <f>IF(OR($D56="",$E56="",$A$13=""),"",IF(AND($D56&lt;=$A$13+62,$E56&gt;=$A$13+56),"■",""))</f>
      </c>
      <c r="R56" s="8">
        <f>IF(OR($D56="",$E56="",$A$13=""),"",IF(AND($D56&lt;=$A$13+69,$E56&gt;=$A$13+63),"■",""))</f>
      </c>
      <c r="S56" s="8">
        <f>IF(OR($D56="",$E56="",$A$13=""),"",IF(AND($D56&lt;=$A$13+76,$E56&gt;=$A$13+70),"■",""))</f>
      </c>
      <c r="T56" s="8">
        <f>IF(OR($D56="",$E56="",$A$13=""),"",IF(AND($D56&lt;=$A$13+83,$E56&gt;=$A$13+77),"■",""))</f>
      </c>
    </row>
    <row r="57" ht="18" customHeight="1" spans="1:20" x14ac:dyDescent="0.25">
      <c r="A57" s="9">
        <v>22</v>
      </c>
      <c r="B57" s="8"/>
      <c r="C57" s="8"/>
      <c r="D57" s="7"/>
      <c r="E57" s="7"/>
      <c r="F57" s="9">
        <f>IF(OR(D57="",E57=""),"",NETWORKDAYS(D57,E57,$A$17:$A$30))</f>
      </c>
      <c r="G57" s="8"/>
      <c r="H57" s="9"/>
      <c r="I57" s="8">
        <f>IF(OR($D57="",$E57="",$A$13=""),"",IF(AND($D57&lt;=$A$13+6,$E57&gt;=$A$13+0),"■",""))</f>
      </c>
      <c r="J57" s="8">
        <f>IF(OR($D57="",$E57="",$A$13=""),"",IF(AND($D57&lt;=$A$13+13,$E57&gt;=$A$13+7),"■",""))</f>
      </c>
      <c r="K57" s="8">
        <f>IF(OR($D57="",$E57="",$A$13=""),"",IF(AND($D57&lt;=$A$13+20,$E57&gt;=$A$13+14),"■",""))</f>
      </c>
      <c r="L57" s="8">
        <f>IF(OR($D57="",$E57="",$A$13=""),"",IF(AND($D57&lt;=$A$13+27,$E57&gt;=$A$13+21),"■",""))</f>
      </c>
      <c r="M57" s="8">
        <f>IF(OR($D57="",$E57="",$A$13=""),"",IF(AND($D57&lt;=$A$13+34,$E57&gt;=$A$13+28),"■",""))</f>
      </c>
      <c r="N57" s="8">
        <f>IF(OR($D57="",$E57="",$A$13=""),"",IF(AND($D57&lt;=$A$13+41,$E57&gt;=$A$13+35),"■",""))</f>
      </c>
      <c r="O57" s="8">
        <f>IF(OR($D57="",$E57="",$A$13=""),"",IF(AND($D57&lt;=$A$13+48,$E57&gt;=$A$13+42),"■",""))</f>
      </c>
      <c r="P57" s="8">
        <f>IF(OR($D57="",$E57="",$A$13=""),"",IF(AND($D57&lt;=$A$13+55,$E57&gt;=$A$13+49),"■",""))</f>
      </c>
      <c r="Q57" s="8">
        <f>IF(OR($D57="",$E57="",$A$13=""),"",IF(AND($D57&lt;=$A$13+62,$E57&gt;=$A$13+56),"■",""))</f>
      </c>
      <c r="R57" s="8">
        <f>IF(OR($D57="",$E57="",$A$13=""),"",IF(AND($D57&lt;=$A$13+69,$E57&gt;=$A$13+63),"■",""))</f>
      </c>
      <c r="S57" s="8">
        <f>IF(OR($D57="",$E57="",$A$13=""),"",IF(AND($D57&lt;=$A$13+76,$E57&gt;=$A$13+70),"■",""))</f>
      </c>
      <c r="T57" s="8">
        <f>IF(OR($D57="",$E57="",$A$13=""),"",IF(AND($D57&lt;=$A$13+83,$E57&gt;=$A$13+77),"■",""))</f>
      </c>
    </row>
    <row r="58" ht="18" customHeight="1" spans="1:20" x14ac:dyDescent="0.25">
      <c r="A58" s="9">
        <v>23</v>
      </c>
      <c r="B58" s="8"/>
      <c r="C58" s="8"/>
      <c r="D58" s="7"/>
      <c r="E58" s="7"/>
      <c r="F58" s="9">
        <f>IF(OR(D58="",E58=""),"",NETWORKDAYS(D58,E58,$A$17:$A$30))</f>
      </c>
      <c r="G58" s="8"/>
      <c r="H58" s="9"/>
      <c r="I58" s="8">
        <f>IF(OR($D58="",$E58="",$A$13=""),"",IF(AND($D58&lt;=$A$13+6,$E58&gt;=$A$13+0),"■",""))</f>
      </c>
      <c r="J58" s="8">
        <f>IF(OR($D58="",$E58="",$A$13=""),"",IF(AND($D58&lt;=$A$13+13,$E58&gt;=$A$13+7),"■",""))</f>
      </c>
      <c r="K58" s="8">
        <f>IF(OR($D58="",$E58="",$A$13=""),"",IF(AND($D58&lt;=$A$13+20,$E58&gt;=$A$13+14),"■",""))</f>
      </c>
      <c r="L58" s="8">
        <f>IF(OR($D58="",$E58="",$A$13=""),"",IF(AND($D58&lt;=$A$13+27,$E58&gt;=$A$13+21),"■",""))</f>
      </c>
      <c r="M58" s="8">
        <f>IF(OR($D58="",$E58="",$A$13=""),"",IF(AND($D58&lt;=$A$13+34,$E58&gt;=$A$13+28),"■",""))</f>
      </c>
      <c r="N58" s="8">
        <f>IF(OR($D58="",$E58="",$A$13=""),"",IF(AND($D58&lt;=$A$13+41,$E58&gt;=$A$13+35),"■",""))</f>
      </c>
      <c r="O58" s="8">
        <f>IF(OR($D58="",$E58="",$A$13=""),"",IF(AND($D58&lt;=$A$13+48,$E58&gt;=$A$13+42),"■",""))</f>
      </c>
      <c r="P58" s="8">
        <f>IF(OR($D58="",$E58="",$A$13=""),"",IF(AND($D58&lt;=$A$13+55,$E58&gt;=$A$13+49),"■",""))</f>
      </c>
      <c r="Q58" s="8">
        <f>IF(OR($D58="",$E58="",$A$13=""),"",IF(AND($D58&lt;=$A$13+62,$E58&gt;=$A$13+56),"■",""))</f>
      </c>
      <c r="R58" s="8">
        <f>IF(OR($D58="",$E58="",$A$13=""),"",IF(AND($D58&lt;=$A$13+69,$E58&gt;=$A$13+63),"■",""))</f>
      </c>
      <c r="S58" s="8">
        <f>IF(OR($D58="",$E58="",$A$13=""),"",IF(AND($D58&lt;=$A$13+76,$E58&gt;=$A$13+70),"■",""))</f>
      </c>
      <c r="T58" s="8">
        <f>IF(OR($D58="",$E58="",$A$13=""),"",IF(AND($D58&lt;=$A$13+83,$E58&gt;=$A$13+77),"■",""))</f>
      </c>
    </row>
    <row r="59" ht="18" customHeight="1" spans="1:20" x14ac:dyDescent="0.25">
      <c r="A59" s="9">
        <v>24</v>
      </c>
      <c r="B59" s="8"/>
      <c r="C59" s="8"/>
      <c r="D59" s="7"/>
      <c r="E59" s="7"/>
      <c r="F59" s="9">
        <f>IF(OR(D59="",E59=""),"",NETWORKDAYS(D59,E59,$A$17:$A$30))</f>
      </c>
      <c r="G59" s="8"/>
      <c r="H59" s="9"/>
      <c r="I59" s="8">
        <f>IF(OR($D59="",$E59="",$A$13=""),"",IF(AND($D59&lt;=$A$13+6,$E59&gt;=$A$13+0),"■",""))</f>
      </c>
      <c r="J59" s="8">
        <f>IF(OR($D59="",$E59="",$A$13=""),"",IF(AND($D59&lt;=$A$13+13,$E59&gt;=$A$13+7),"■",""))</f>
      </c>
      <c r="K59" s="8">
        <f>IF(OR($D59="",$E59="",$A$13=""),"",IF(AND($D59&lt;=$A$13+20,$E59&gt;=$A$13+14),"■",""))</f>
      </c>
      <c r="L59" s="8">
        <f>IF(OR($D59="",$E59="",$A$13=""),"",IF(AND($D59&lt;=$A$13+27,$E59&gt;=$A$13+21),"■",""))</f>
      </c>
      <c r="M59" s="8">
        <f>IF(OR($D59="",$E59="",$A$13=""),"",IF(AND($D59&lt;=$A$13+34,$E59&gt;=$A$13+28),"■",""))</f>
      </c>
      <c r="N59" s="8">
        <f>IF(OR($D59="",$E59="",$A$13=""),"",IF(AND($D59&lt;=$A$13+41,$E59&gt;=$A$13+35),"■",""))</f>
      </c>
      <c r="O59" s="8">
        <f>IF(OR($D59="",$E59="",$A$13=""),"",IF(AND($D59&lt;=$A$13+48,$E59&gt;=$A$13+42),"■",""))</f>
      </c>
      <c r="P59" s="8">
        <f>IF(OR($D59="",$E59="",$A$13=""),"",IF(AND($D59&lt;=$A$13+55,$E59&gt;=$A$13+49),"■",""))</f>
      </c>
      <c r="Q59" s="8">
        <f>IF(OR($D59="",$E59="",$A$13=""),"",IF(AND($D59&lt;=$A$13+62,$E59&gt;=$A$13+56),"■",""))</f>
      </c>
      <c r="R59" s="8">
        <f>IF(OR($D59="",$E59="",$A$13=""),"",IF(AND($D59&lt;=$A$13+69,$E59&gt;=$A$13+63),"■",""))</f>
      </c>
      <c r="S59" s="8">
        <f>IF(OR($D59="",$E59="",$A$13=""),"",IF(AND($D59&lt;=$A$13+76,$E59&gt;=$A$13+70),"■",""))</f>
      </c>
      <c r="T59" s="8">
        <f>IF(OR($D59="",$E59="",$A$13=""),"",IF(AND($D59&lt;=$A$13+83,$E59&gt;=$A$13+77),"■",""))</f>
      </c>
    </row>
    <row r="61" spans="1:1" x14ac:dyDescent="0.25">
      <c r="A61" s="5" t="s">
        <v>67</v>
      </c>
    </row>
    <row r="62" spans="1:5" x14ac:dyDescent="0.25">
      <c r="A62" s="6" t="s">
        <v>68</v>
      </c>
      <c r="B62" s="6" t="s">
        <v>69</v>
      </c>
      <c r="C62" s="6" t="s">
        <v>70</v>
      </c>
      <c r="D62" s="6" t="s">
        <v>71</v>
      </c>
      <c r="E62" s="6" t="s">
        <v>72</v>
      </c>
    </row>
    <row r="63" ht="18" customHeight="1" spans="1:5" x14ac:dyDescent="0.25">
      <c r="A63" s="8" t="s">
        <v>73</v>
      </c>
      <c r="B63" s="7"/>
      <c r="C63" s="7"/>
      <c r="D63" s="9">
        <f>IF(OR(B63="",C63=""),"",IF(C63&gt;=B63,NETWORKDAYS(B63,C63,$A$17:$A$30)-1,1-NETWORKDAYS(C63,B63,$A$17:$A$30)))</f>
      </c>
      <c r="E63" s="8"/>
    </row>
    <row r="64" ht="18" customHeight="1" spans="1:5" x14ac:dyDescent="0.25">
      <c r="A64" s="8" t="s">
        <v>74</v>
      </c>
      <c r="B64" s="7"/>
      <c r="C64" s="7"/>
      <c r="D64" s="9">
        <f>IF(OR(B64="",C64=""),"",IF(C64&gt;=B64,NETWORKDAYS(B64,C64,$A$17:$A$30)-1,1-NETWORKDAYS(C64,B64,$A$17:$A$30)))</f>
      </c>
      <c r="E64" s="8"/>
    </row>
    <row r="65" ht="18" customHeight="1" spans="1:5" x14ac:dyDescent="0.25">
      <c r="A65" s="8" t="s">
        <v>75</v>
      </c>
      <c r="B65" s="7"/>
      <c r="C65" s="7"/>
      <c r="D65" s="9">
        <f>IF(OR(B65="",C65=""),"",IF(C65&gt;=B65,NETWORKDAYS(B65,C65,$A$17:$A$30)-1,1-NETWORKDAYS(C65,B65,$A$17:$A$30)))</f>
      </c>
      <c r="E65" s="8"/>
    </row>
    <row r="66" ht="18" customHeight="1" spans="1:5" x14ac:dyDescent="0.25">
      <c r="A66" s="8" t="s">
        <v>76</v>
      </c>
      <c r="B66" s="7"/>
      <c r="C66" s="7"/>
      <c r="D66" s="9">
        <f>IF(OR(B66="",C66=""),"",IF(C66&gt;=B66,NETWORKDAYS(B66,C66,$A$17:$A$30)-1,1-NETWORKDAYS(C66,B66,$A$17:$A$30)))</f>
      </c>
      <c r="E66" s="8"/>
    </row>
    <row r="67" ht="18" customHeight="1" spans="1:5" x14ac:dyDescent="0.25">
      <c r="A67" s="8" t="s">
        <v>77</v>
      </c>
      <c r="B67" s="7"/>
      <c r="C67" s="7"/>
      <c r="D67" s="9">
        <f>IF(OR(B67="",C67=""),"",IF(C67&gt;=B67,NETWORKDAYS(B67,C67,$A$17:$A$30)-1,1-NETWORKDAYS(C67,B67,$A$17:$A$30)))</f>
      </c>
      <c r="E67" s="8"/>
    </row>
    <row r="68" ht="18" customHeight="1" spans="1:5" x14ac:dyDescent="0.25">
      <c r="A68" s="8"/>
      <c r="B68" s="7"/>
      <c r="C68" s="7"/>
      <c r="D68" s="9">
        <f>IF(OR(B68="",C68=""),"",IF(C68&gt;=B68,NETWORKDAYS(B68,C68,$A$17:$A$30)-1,1-NETWORKDAYS(C68,B68,$A$17:$A$30)))</f>
      </c>
      <c r="E68" s="8"/>
    </row>
    <row r="70" spans="1:1" x14ac:dyDescent="0.25">
      <c r="A70" s="5" t="s">
        <v>78</v>
      </c>
    </row>
    <row r="71" spans="1:20" x14ac:dyDescent="0.25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x14ac:dyDescent="0.25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8" spans="1:1" x14ac:dyDescent="0.25">
      <c r="A78" s="5" t="s">
        <v>85</v>
      </c>
    </row>
    <row r="79" ht="20" customHeight="1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ht="20" customHeight="1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ht="20" customHeight="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ht="20" customHeight="1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4" spans="1:20" x14ac:dyDescent="0.25">
      <c r="A84" s="3" t="s">
        <v>86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6" spans="1:11" x14ac:dyDescent="0.25">
      <c r="A86" s="12" t="s">
        <v>87</v>
      </c>
      <c r="K86" s="12" t="s">
        <v>88</v>
      </c>
    </row>
    <row r="88" ht="28" customHeight="1" spans="1:11" x14ac:dyDescent="0.25">
      <c r="A88" s="4"/>
      <c r="K88" s="4"/>
    </row>
    <row r="89" spans="1:11" x14ac:dyDescent="0.25">
      <c r="A89" s="13" t="s">
        <v>89</v>
      </c>
      <c r="K89" s="13" t="s">
        <v>89</v>
      </c>
    </row>
    <row r="91" spans="1:20" x14ac:dyDescent="0.25">
      <c r="A91" s="14" t="s">
        <v>90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 t="s">
        <v>91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5" t="s">
        <v>92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</sheetData>
  <mergeCells count="22">
    <mergeCell ref="A2:T2"/>
    <mergeCell ref="B4:T4"/>
    <mergeCell ref="B5:T5"/>
    <mergeCell ref="B6:T6"/>
    <mergeCell ref="B7:T7"/>
    <mergeCell ref="B8:T8"/>
    <mergeCell ref="B9:T9"/>
    <mergeCell ref="A32:T32"/>
    <mergeCell ref="A71:T71"/>
    <mergeCell ref="A72:T72"/>
    <mergeCell ref="A73:T73"/>
    <mergeCell ref="A74:T74"/>
    <mergeCell ref="A75:T75"/>
    <mergeCell ref="A76:T76"/>
    <mergeCell ref="A79:T79"/>
    <mergeCell ref="A80:T80"/>
    <mergeCell ref="A81:T81"/>
    <mergeCell ref="A82:T82"/>
    <mergeCell ref="A84:T84"/>
    <mergeCell ref="A91:T91"/>
    <mergeCell ref="A92:T92"/>
    <mergeCell ref="A93:T93"/>
  </mergeCells>
  <pageMargins left="0.6" right="0.6" top="0.6" bottom="0.8" header="0.3" footer="0.3"/>
  <pageSetup paperSize="9" orientation="landscape" horizontalDpi="4294967295" verticalDpi="4294967295" scale="100" fitToWidth="1" fitToHeight="0"/>
  <headerFooter>
    <oddFooter>&amp;L&amp;8Modello di baunex.ch – in digitale nell'app Baunex&amp;R&amp;8Pagina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Cronoprogramma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Cronoprogramma lavori (Gantt)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